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<sst xmlns="http://schemas.openxmlformats.org/spreadsheetml/2006/main" count="63" uniqueCount="55">
  <si>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U 1.0.0</t>
  </si>
  <si>
    <t>U 1.0.1</t>
  </si>
  <si>
    <t>U 1.1</t>
  </si>
  <si>
    <t>U 2.0</t>
  </si>
  <si>
    <t>U 2.1</t>
  </si>
  <si>
    <t>U 3.0</t>
  </si>
  <si>
    <t>U 3.1</t>
  </si>
  <si>
    <t>U 3.2</t>
  </si>
  <si>
    <t>U 4.0</t>
  </si>
  <si>
    <t>U 4.1</t>
  </si>
  <si>
    <t>U 5.0</t>
  </si>
  <si>
    <t>Unicode Version</t>
  </si>
  <si>
    <t>Amd 7</t>
  </si>
  <si>
    <t>+ Part 2</t>
  </si>
  <si>
    <t>Amd 1</t>
  </si>
  <si>
    <t>Amd 2</t>
  </si>
  <si>
    <t>Date</t>
  </si>
  <si>
    <t>10646-1:1993</t>
  </si>
  <si>
    <t>10646-1:2000</t>
  </si>
  <si>
    <t>10646:2003</t>
  </si>
  <si>
    <t>Alphas/Symbols</t>
  </si>
  <si>
    <t>Han (URO)</t>
  </si>
  <si>
    <t>Han (URO extension)</t>
  </si>
  <si>
    <t>Han (Extension A)</t>
  </si>
  <si>
    <t>Han Compatibility</t>
  </si>
  <si>
    <t>BMP</t>
  </si>
  <si>
    <t>Controls</t>
  </si>
  <si>
    <t>Private Use</t>
  </si>
  <si>
    <t>Hangul syllables</t>
  </si>
  <si>
    <t>10646 Synchronization Point</t>
  </si>
  <si>
    <t>Graphic Characters</t>
  </si>
  <si>
    <t>Assigned to Abstract Characters</t>
  </si>
  <si>
    <t>Surrogate Code Points</t>
  </si>
  <si>
    <t>Noncharacters</t>
  </si>
  <si>
    <t>Subtotal (traditional count)</t>
  </si>
  <si>
    <t>Designated Code Points</t>
  </si>
  <si>
    <t>Reserved on BMP</t>
  </si>
  <si>
    <t>Supplementary Planes</t>
  </si>
  <si>
    <t>Han (Extension B)</t>
  </si>
  <si>
    <t>Format Controls (Cf)</t>
  </si>
  <si>
    <t>Format Controls (Cf/Zl/Zp)</t>
  </si>
  <si>
    <t>Reserved on Supplementary Planes</t>
  </si>
  <si>
    <t>Graphic + Format (trad count)</t>
  </si>
  <si>
    <t>Graphic + Format + Controls</t>
  </si>
  <si>
    <t>Graphic + Format + Controls + PUA</t>
  </si>
  <si>
    <t>Reserved on All Planes</t>
  </si>
  <si>
    <t>Han Character Density (%)</t>
  </si>
  <si>
    <t>Precomposed Hangul Density (%)</t>
  </si>
  <si>
    <t>Annual Character Accrual Rate</t>
  </si>
  <si>
    <t>U 5.1</t>
  </si>
  <si>
    <t>Amd 3/4</t>
  </si>
  <si>
    <t>JTC1/SC2/WG2 N3368.xls</t>
  </si>
  <si>
    <t>Title: Character Count</t>
  </si>
  <si>
    <t>Source: Ken Whistler</t>
  </si>
  <si>
    <t>Date: 2007-11-06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</si>
</sst>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5" ySplit="22" topLeftCell="G23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K1" sqref="K1"/>
    </sheetView>
  </sheetViews>
  <sheetFormatPr defaultColWidth="9.140625" defaultRowHeight="12.75"/>
  <cols>
    <col min="1" max="1" width="31.57421875" style="0" bestFit="1" customWidth="1"/>
    <col min="4" max="4" width="12.140625" style="0" bestFit="1" customWidth="1"/>
    <col min="7" max="7" width="12.140625" style="0" bestFit="1" customWidth="1"/>
    <col min="10" max="10" width="10.57421875" style="0" bestFit="1" customWidth="1"/>
  </cols>
  <sheetData>
    <row r="1" spans="9:11" ht="14.25">
      <c r="I1" s="7" t="s">
        <v>51</v>
      </c>
      <c r="J1" s="7"/>
      <c r="K1" s="7"/>
    </row>
    <row r="2" spans="9:11" ht="14.25">
      <c r="I2" s="7" t="s">
        <v>54</v>
      </c>
      <c r="J2" s="7"/>
      <c r="K2" s="7"/>
    </row>
    <row r="3" spans="9:11" ht="14.25">
      <c r="I3" s="7" t="s">
        <v>52</v>
      </c>
      <c r="J3" s="7"/>
      <c r="K3" s="7"/>
    </row>
    <row r="4" spans="9:11" ht="14.25">
      <c r="I4" s="7" t="s">
        <v>53</v>
      </c>
      <c r="J4" s="7"/>
      <c r="K4" s="7"/>
    </row>
    <row r="6" spans="1:13" ht="12.75">
      <c r="A6" t="s">
        <v>11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49</v>
      </c>
    </row>
    <row r="7" spans="1:13" ht="12.75">
      <c r="A7" t="s">
        <v>16</v>
      </c>
      <c r="B7">
        <v>1991</v>
      </c>
      <c r="C7">
        <v>1992</v>
      </c>
      <c r="D7">
        <v>1993</v>
      </c>
      <c r="E7">
        <v>1996</v>
      </c>
      <c r="F7">
        <v>1998</v>
      </c>
      <c r="G7">
        <v>2000</v>
      </c>
      <c r="H7">
        <v>2001</v>
      </c>
      <c r="I7">
        <v>2002</v>
      </c>
      <c r="J7">
        <v>2003</v>
      </c>
      <c r="K7">
        <v>2005</v>
      </c>
      <c r="L7">
        <v>2006</v>
      </c>
      <c r="M7">
        <v>2008</v>
      </c>
    </row>
    <row r="8" spans="1:13" ht="12.75">
      <c r="A8" t="s">
        <v>29</v>
      </c>
      <c r="D8" s="1" t="s">
        <v>17</v>
      </c>
      <c r="E8" t="s">
        <v>12</v>
      </c>
      <c r="G8" s="1" t="s">
        <v>18</v>
      </c>
      <c r="H8" s="1" t="s">
        <v>13</v>
      </c>
      <c r="I8" t="s">
        <v>14</v>
      </c>
      <c r="J8" t="s">
        <v>19</v>
      </c>
      <c r="K8" t="s">
        <v>14</v>
      </c>
      <c r="L8" t="s">
        <v>15</v>
      </c>
      <c r="M8" t="s">
        <v>50</v>
      </c>
    </row>
    <row r="9" ht="12.75">
      <c r="A9" s="4" t="s">
        <v>25</v>
      </c>
    </row>
    <row r="10" spans="1:13" ht="12.75">
      <c r="A10" t="s">
        <v>20</v>
      </c>
      <c r="B10">
        <v>4734</v>
      </c>
      <c r="C10">
        <v>4728</v>
      </c>
      <c r="D10">
        <v>6290</v>
      </c>
      <c r="E10">
        <v>6491</v>
      </c>
      <c r="F10">
        <v>6493</v>
      </c>
      <c r="G10">
        <v>10210</v>
      </c>
      <c r="H10">
        <v>10212</v>
      </c>
      <c r="I10">
        <v>11167</v>
      </c>
      <c r="J10">
        <v>11613</v>
      </c>
      <c r="K10">
        <v>12495</v>
      </c>
      <c r="L10">
        <v>12837</v>
      </c>
      <c r="M10">
        <v>14144</v>
      </c>
    </row>
    <row r="11" spans="1:13" ht="12.75">
      <c r="A11" t="s">
        <v>21</v>
      </c>
      <c r="C11">
        <v>20902</v>
      </c>
      <c r="D11">
        <v>20902</v>
      </c>
      <c r="E11">
        <v>20902</v>
      </c>
      <c r="F11">
        <v>20902</v>
      </c>
      <c r="G11">
        <v>20902</v>
      </c>
      <c r="H11">
        <v>20902</v>
      </c>
      <c r="I11">
        <v>20902</v>
      </c>
      <c r="J11">
        <v>20902</v>
      </c>
      <c r="K11">
        <v>20902</v>
      </c>
      <c r="L11">
        <v>20902</v>
      </c>
      <c r="M11">
        <v>20902</v>
      </c>
    </row>
    <row r="12" spans="1:13" ht="12.75">
      <c r="A12" t="s">
        <v>22</v>
      </c>
      <c r="K12">
        <v>22</v>
      </c>
      <c r="L12">
        <v>22</v>
      </c>
      <c r="M12">
        <v>30</v>
      </c>
    </row>
    <row r="13" spans="1:13" ht="12.75">
      <c r="A13" t="s">
        <v>23</v>
      </c>
      <c r="G13">
        <v>6582</v>
      </c>
      <c r="H13">
        <v>6582</v>
      </c>
      <c r="I13">
        <v>6582</v>
      </c>
      <c r="J13">
        <v>6582</v>
      </c>
      <c r="K13">
        <v>6582</v>
      </c>
      <c r="L13">
        <v>6582</v>
      </c>
      <c r="M13">
        <v>6582</v>
      </c>
    </row>
    <row r="14" spans="1:13" ht="12.75">
      <c r="A14" t="s">
        <v>24</v>
      </c>
      <c r="C14">
        <v>302</v>
      </c>
      <c r="D14">
        <v>302</v>
      </c>
      <c r="E14">
        <v>302</v>
      </c>
      <c r="F14">
        <v>302</v>
      </c>
      <c r="G14">
        <v>302</v>
      </c>
      <c r="H14">
        <v>302</v>
      </c>
      <c r="I14">
        <v>361</v>
      </c>
      <c r="J14">
        <v>361</v>
      </c>
      <c r="K14">
        <v>467</v>
      </c>
      <c r="L14">
        <v>467</v>
      </c>
      <c r="M14">
        <v>467</v>
      </c>
    </row>
    <row r="15" spans="1:13" ht="12.75">
      <c r="A15" t="s">
        <v>28</v>
      </c>
      <c r="B15">
        <v>2350</v>
      </c>
      <c r="C15">
        <v>2350</v>
      </c>
      <c r="D15">
        <v>6656</v>
      </c>
      <c r="E15">
        <v>11172</v>
      </c>
      <c r="F15">
        <v>11172</v>
      </c>
      <c r="G15">
        <v>11172</v>
      </c>
      <c r="H15">
        <v>11172</v>
      </c>
      <c r="I15">
        <v>11172</v>
      </c>
      <c r="J15">
        <v>11172</v>
      </c>
      <c r="K15">
        <v>11172</v>
      </c>
      <c r="L15">
        <v>11172</v>
      </c>
      <c r="M15">
        <v>11172</v>
      </c>
    </row>
    <row r="16" spans="1:13" s="2" customFormat="1" ht="12.75">
      <c r="A16" s="2" t="s">
        <v>30</v>
      </c>
      <c r="B16" s="2">
        <f aca="true" t="shared" si="0" ref="B16:M16">SUM(B10:B15)</f>
        <v>7084</v>
      </c>
      <c r="C16" s="2">
        <f t="shared" si="0"/>
        <v>28282</v>
      </c>
      <c r="D16" s="2">
        <f t="shared" si="0"/>
        <v>34150</v>
      </c>
      <c r="E16" s="2">
        <f t="shared" si="0"/>
        <v>38867</v>
      </c>
      <c r="F16" s="2">
        <f t="shared" si="0"/>
        <v>38869</v>
      </c>
      <c r="G16" s="2">
        <f t="shared" si="0"/>
        <v>49168</v>
      </c>
      <c r="H16" s="2">
        <f t="shared" si="0"/>
        <v>49170</v>
      </c>
      <c r="I16" s="2">
        <f t="shared" si="0"/>
        <v>50184</v>
      </c>
      <c r="J16" s="2">
        <f t="shared" si="0"/>
        <v>50630</v>
      </c>
      <c r="K16" s="2">
        <f t="shared" si="0"/>
        <v>51640</v>
      </c>
      <c r="L16" s="2">
        <f t="shared" si="0"/>
        <v>51982</v>
      </c>
      <c r="M16" s="2">
        <f t="shared" si="0"/>
        <v>53297</v>
      </c>
    </row>
    <row r="17" spans="1:13" ht="12.75">
      <c r="A17" t="s">
        <v>40</v>
      </c>
      <c r="B17">
        <v>12</v>
      </c>
      <c r="C17">
        <v>12</v>
      </c>
      <c r="D17">
        <v>18</v>
      </c>
      <c r="E17">
        <v>18</v>
      </c>
      <c r="F17">
        <v>18</v>
      </c>
      <c r="G17">
        <v>26</v>
      </c>
      <c r="H17">
        <v>26</v>
      </c>
      <c r="I17">
        <v>28</v>
      </c>
      <c r="J17">
        <v>34</v>
      </c>
      <c r="K17">
        <v>35</v>
      </c>
      <c r="L17">
        <v>35</v>
      </c>
      <c r="M17">
        <v>36</v>
      </c>
    </row>
    <row r="18" spans="1:13" s="2" customFormat="1" ht="12.75">
      <c r="A18" s="2" t="s">
        <v>34</v>
      </c>
      <c r="B18" s="2">
        <f aca="true" t="shared" si="1" ref="B18:M18">SUM(B16:B17)</f>
        <v>7096</v>
      </c>
      <c r="C18" s="2">
        <f t="shared" si="1"/>
        <v>28294</v>
      </c>
      <c r="D18" s="2">
        <f t="shared" si="1"/>
        <v>34168</v>
      </c>
      <c r="E18" s="2">
        <f t="shared" si="1"/>
        <v>38885</v>
      </c>
      <c r="F18" s="2">
        <f t="shared" si="1"/>
        <v>38887</v>
      </c>
      <c r="G18" s="2">
        <f t="shared" si="1"/>
        <v>49194</v>
      </c>
      <c r="H18" s="2">
        <f t="shared" si="1"/>
        <v>49196</v>
      </c>
      <c r="I18" s="2">
        <f t="shared" si="1"/>
        <v>50212</v>
      </c>
      <c r="J18" s="2">
        <f t="shared" si="1"/>
        <v>50664</v>
      </c>
      <c r="K18" s="2">
        <f t="shared" si="1"/>
        <v>51675</v>
      </c>
      <c r="L18" s="2">
        <f t="shared" si="1"/>
        <v>52017</v>
      </c>
      <c r="M18" s="2">
        <f t="shared" si="1"/>
        <v>53333</v>
      </c>
    </row>
    <row r="19" spans="1:13" ht="12.75">
      <c r="A19" t="s">
        <v>26</v>
      </c>
      <c r="B19">
        <v>65</v>
      </c>
      <c r="C19">
        <v>65</v>
      </c>
      <c r="D19">
        <v>65</v>
      </c>
      <c r="E19">
        <v>65</v>
      </c>
      <c r="F19">
        <v>65</v>
      </c>
      <c r="G19">
        <v>65</v>
      </c>
      <c r="H19">
        <v>65</v>
      </c>
      <c r="I19">
        <v>65</v>
      </c>
      <c r="J19">
        <v>65</v>
      </c>
      <c r="K19">
        <v>65</v>
      </c>
      <c r="L19">
        <v>65</v>
      </c>
      <c r="M19">
        <v>65</v>
      </c>
    </row>
    <row r="20" spans="1:13" s="3" customFormat="1" ht="12.75">
      <c r="A20" s="3" t="s">
        <v>27</v>
      </c>
      <c r="B20" s="3">
        <v>5632</v>
      </c>
      <c r="C20" s="3">
        <v>6144</v>
      </c>
      <c r="D20" s="3">
        <v>6400</v>
      </c>
      <c r="E20" s="3">
        <v>6400</v>
      </c>
      <c r="F20" s="3">
        <v>6400</v>
      </c>
      <c r="G20" s="3">
        <v>6400</v>
      </c>
      <c r="H20" s="3">
        <v>6400</v>
      </c>
      <c r="I20" s="3">
        <v>6400</v>
      </c>
      <c r="J20" s="3">
        <v>6400</v>
      </c>
      <c r="K20" s="3">
        <v>6400</v>
      </c>
      <c r="L20" s="3">
        <v>6400</v>
      </c>
      <c r="M20" s="3">
        <v>6400</v>
      </c>
    </row>
    <row r="21" spans="1:13" s="2" customFormat="1" ht="12.75">
      <c r="A21" s="2" t="s">
        <v>31</v>
      </c>
      <c r="B21" s="2">
        <f aca="true" t="shared" si="2" ref="B21:M21">SUM(B18:B20)</f>
        <v>12793</v>
      </c>
      <c r="C21" s="2">
        <f t="shared" si="2"/>
        <v>34503</v>
      </c>
      <c r="D21" s="2">
        <f t="shared" si="2"/>
        <v>40633</v>
      </c>
      <c r="E21" s="2">
        <f t="shared" si="2"/>
        <v>45350</v>
      </c>
      <c r="F21" s="2">
        <f t="shared" si="2"/>
        <v>45352</v>
      </c>
      <c r="G21" s="2">
        <f t="shared" si="2"/>
        <v>55659</v>
      </c>
      <c r="H21" s="2">
        <f t="shared" si="2"/>
        <v>55661</v>
      </c>
      <c r="I21" s="2">
        <f t="shared" si="2"/>
        <v>56677</v>
      </c>
      <c r="J21" s="2">
        <f t="shared" si="2"/>
        <v>57129</v>
      </c>
      <c r="K21" s="2">
        <f t="shared" si="2"/>
        <v>58140</v>
      </c>
      <c r="L21" s="2">
        <f t="shared" si="2"/>
        <v>58482</v>
      </c>
      <c r="M21" s="2">
        <f t="shared" si="2"/>
        <v>59798</v>
      </c>
    </row>
    <row r="22" spans="1:13" ht="12.75">
      <c r="A22" s="3" t="s">
        <v>32</v>
      </c>
      <c r="E22" s="3">
        <v>2048</v>
      </c>
      <c r="F22">
        <v>2048</v>
      </c>
      <c r="G22">
        <v>2048</v>
      </c>
      <c r="H22">
        <v>2048</v>
      </c>
      <c r="I22">
        <v>2048</v>
      </c>
      <c r="J22">
        <v>2048</v>
      </c>
      <c r="K22">
        <v>2048</v>
      </c>
      <c r="L22">
        <v>2048</v>
      </c>
      <c r="M22">
        <v>2048</v>
      </c>
    </row>
    <row r="23" spans="1:13" ht="12.75">
      <c r="A23" s="3" t="s">
        <v>33</v>
      </c>
      <c r="B23">
        <v>2</v>
      </c>
      <c r="C23">
        <v>2</v>
      </c>
      <c r="D23">
        <v>2</v>
      </c>
      <c r="E23" s="3">
        <v>2</v>
      </c>
      <c r="F23" s="3">
        <v>2</v>
      </c>
      <c r="G23" s="3">
        <v>2</v>
      </c>
      <c r="H23" s="3">
        <v>34</v>
      </c>
      <c r="I23" s="3">
        <v>34</v>
      </c>
      <c r="J23" s="3">
        <v>34</v>
      </c>
      <c r="K23" s="3">
        <v>34</v>
      </c>
      <c r="L23" s="3">
        <v>34</v>
      </c>
      <c r="M23" s="3">
        <v>34</v>
      </c>
    </row>
    <row r="24" spans="1:13" s="2" customFormat="1" ht="12.75">
      <c r="A24" s="2" t="s">
        <v>35</v>
      </c>
      <c r="B24" s="2">
        <f aca="true" t="shared" si="3" ref="B24:M24">SUM(B21:B23)</f>
        <v>12795</v>
      </c>
      <c r="C24" s="2">
        <f t="shared" si="3"/>
        <v>34505</v>
      </c>
      <c r="D24" s="2">
        <f t="shared" si="3"/>
        <v>40635</v>
      </c>
      <c r="E24" s="2">
        <f t="shared" si="3"/>
        <v>47400</v>
      </c>
      <c r="F24" s="2">
        <f t="shared" si="3"/>
        <v>47402</v>
      </c>
      <c r="G24" s="2">
        <f t="shared" si="3"/>
        <v>57709</v>
      </c>
      <c r="H24" s="2">
        <f t="shared" si="3"/>
        <v>57743</v>
      </c>
      <c r="I24" s="2">
        <f t="shared" si="3"/>
        <v>58759</v>
      </c>
      <c r="J24" s="2">
        <f t="shared" si="3"/>
        <v>59211</v>
      </c>
      <c r="K24" s="2">
        <f t="shared" si="3"/>
        <v>60222</v>
      </c>
      <c r="L24" s="2">
        <f t="shared" si="3"/>
        <v>60564</v>
      </c>
      <c r="M24" s="2">
        <f t="shared" si="3"/>
        <v>61880</v>
      </c>
    </row>
    <row r="25" spans="1:13" ht="12.75">
      <c r="A25" s="3" t="s">
        <v>36</v>
      </c>
      <c r="B25">
        <f aca="true" t="shared" si="4" ref="B25:M25">65536-B24</f>
        <v>52741</v>
      </c>
      <c r="C25">
        <f t="shared" si="4"/>
        <v>31031</v>
      </c>
      <c r="D25">
        <f t="shared" si="4"/>
        <v>24901</v>
      </c>
      <c r="E25">
        <f t="shared" si="4"/>
        <v>18136</v>
      </c>
      <c r="F25">
        <f t="shared" si="4"/>
        <v>18134</v>
      </c>
      <c r="G25">
        <f t="shared" si="4"/>
        <v>7827</v>
      </c>
      <c r="H25">
        <f t="shared" si="4"/>
        <v>7793</v>
      </c>
      <c r="I25">
        <f t="shared" si="4"/>
        <v>6777</v>
      </c>
      <c r="J25">
        <f t="shared" si="4"/>
        <v>6325</v>
      </c>
      <c r="K25">
        <f t="shared" si="4"/>
        <v>5314</v>
      </c>
      <c r="L25">
        <f t="shared" si="4"/>
        <v>4972</v>
      </c>
      <c r="M25">
        <f t="shared" si="4"/>
        <v>3656</v>
      </c>
    </row>
    <row r="26" ht="12.75">
      <c r="A26" s="4" t="s">
        <v>37</v>
      </c>
    </row>
    <row r="27" spans="1:13" ht="12.75">
      <c r="A27" s="3" t="s">
        <v>20</v>
      </c>
      <c r="H27">
        <v>1586</v>
      </c>
      <c r="I27">
        <v>1586</v>
      </c>
      <c r="J27">
        <v>2360</v>
      </c>
      <c r="K27">
        <v>2622</v>
      </c>
      <c r="L27">
        <v>3649</v>
      </c>
      <c r="M27">
        <v>3957</v>
      </c>
    </row>
    <row r="28" spans="1:13" ht="12.75">
      <c r="A28" s="3" t="s">
        <v>38</v>
      </c>
      <c r="H28">
        <v>42711</v>
      </c>
      <c r="I28">
        <v>42711</v>
      </c>
      <c r="J28">
        <v>42711</v>
      </c>
      <c r="K28">
        <v>42711</v>
      </c>
      <c r="L28">
        <v>42711</v>
      </c>
      <c r="M28">
        <v>42711</v>
      </c>
    </row>
    <row r="29" spans="1:13" ht="12.75">
      <c r="A29" s="3" t="s">
        <v>24</v>
      </c>
      <c r="H29">
        <v>542</v>
      </c>
      <c r="I29">
        <v>542</v>
      </c>
      <c r="J29">
        <v>542</v>
      </c>
      <c r="K29">
        <v>542</v>
      </c>
      <c r="L29">
        <v>542</v>
      </c>
      <c r="M29">
        <v>542</v>
      </c>
    </row>
    <row r="30" spans="1:13" ht="12.75">
      <c r="A30" s="3" t="s">
        <v>39</v>
      </c>
      <c r="H30">
        <v>105</v>
      </c>
      <c r="I30">
        <v>105</v>
      </c>
      <c r="J30">
        <v>105</v>
      </c>
      <c r="K30">
        <v>105</v>
      </c>
      <c r="L30">
        <v>105</v>
      </c>
      <c r="M30">
        <v>105</v>
      </c>
    </row>
    <row r="31" spans="1:13" s="5" customFormat="1" ht="12.75">
      <c r="A31" s="5" t="s">
        <v>34</v>
      </c>
      <c r="H31" s="5">
        <f aca="true" t="shared" si="5" ref="H31:M31">SUM(H27:H30)</f>
        <v>44944</v>
      </c>
      <c r="I31" s="5">
        <f t="shared" si="5"/>
        <v>44944</v>
      </c>
      <c r="J31" s="5">
        <f t="shared" si="5"/>
        <v>45718</v>
      </c>
      <c r="K31" s="5">
        <f t="shared" si="5"/>
        <v>45980</v>
      </c>
      <c r="L31" s="5">
        <f t="shared" si="5"/>
        <v>47007</v>
      </c>
      <c r="M31" s="5">
        <f t="shared" si="5"/>
        <v>47315</v>
      </c>
    </row>
    <row r="32" spans="1:13" ht="12.75">
      <c r="A32" s="3" t="s">
        <v>27</v>
      </c>
      <c r="E32">
        <v>131068</v>
      </c>
      <c r="F32">
        <v>131068</v>
      </c>
      <c r="G32">
        <v>131068</v>
      </c>
      <c r="H32">
        <v>131068</v>
      </c>
      <c r="I32">
        <v>131068</v>
      </c>
      <c r="J32">
        <v>131068</v>
      </c>
      <c r="K32">
        <v>131068</v>
      </c>
      <c r="L32">
        <v>131068</v>
      </c>
      <c r="M32">
        <v>131068</v>
      </c>
    </row>
    <row r="33" spans="1:13" ht="12.75">
      <c r="A33" s="3" t="s">
        <v>33</v>
      </c>
      <c r="E33">
        <v>32</v>
      </c>
      <c r="F33">
        <v>32</v>
      </c>
      <c r="G33">
        <v>32</v>
      </c>
      <c r="H33">
        <v>32</v>
      </c>
      <c r="I33">
        <v>32</v>
      </c>
      <c r="J33">
        <v>32</v>
      </c>
      <c r="K33">
        <v>32</v>
      </c>
      <c r="L33">
        <v>32</v>
      </c>
      <c r="M33">
        <v>32</v>
      </c>
    </row>
    <row r="34" spans="1:13" s="5" customFormat="1" ht="12.75">
      <c r="A34" s="5" t="s">
        <v>35</v>
      </c>
      <c r="E34" s="5">
        <f aca="true" t="shared" si="6" ref="E34:M34">SUM(E31:E33)</f>
        <v>131100</v>
      </c>
      <c r="F34" s="5">
        <f t="shared" si="6"/>
        <v>131100</v>
      </c>
      <c r="G34" s="5">
        <f t="shared" si="6"/>
        <v>131100</v>
      </c>
      <c r="H34" s="5">
        <f t="shared" si="6"/>
        <v>176044</v>
      </c>
      <c r="I34" s="5">
        <f t="shared" si="6"/>
        <v>176044</v>
      </c>
      <c r="J34" s="5">
        <f t="shared" si="6"/>
        <v>176818</v>
      </c>
      <c r="K34" s="5">
        <f t="shared" si="6"/>
        <v>177080</v>
      </c>
      <c r="L34" s="5">
        <f t="shared" si="6"/>
        <v>178107</v>
      </c>
      <c r="M34" s="5">
        <f t="shared" si="6"/>
        <v>178415</v>
      </c>
    </row>
    <row r="35" spans="1:13" ht="12.75">
      <c r="A35" s="3" t="s">
        <v>41</v>
      </c>
      <c r="E35">
        <f aca="true" t="shared" si="7" ref="E35:M35">1048576-E34</f>
        <v>917476</v>
      </c>
      <c r="F35">
        <f t="shared" si="7"/>
        <v>917476</v>
      </c>
      <c r="G35">
        <f t="shared" si="7"/>
        <v>917476</v>
      </c>
      <c r="H35">
        <f t="shared" si="7"/>
        <v>872532</v>
      </c>
      <c r="I35">
        <f t="shared" si="7"/>
        <v>872532</v>
      </c>
      <c r="J35">
        <f t="shared" si="7"/>
        <v>871758</v>
      </c>
      <c r="K35">
        <f t="shared" si="7"/>
        <v>871496</v>
      </c>
      <c r="L35">
        <f t="shared" si="7"/>
        <v>870469</v>
      </c>
      <c r="M35">
        <f t="shared" si="7"/>
        <v>870161</v>
      </c>
    </row>
    <row r="37" spans="1:13" ht="12.75">
      <c r="A37" t="s">
        <v>42</v>
      </c>
      <c r="B37">
        <f aca="true" t="shared" si="8" ref="B37:M37">B18+B31</f>
        <v>7096</v>
      </c>
      <c r="C37">
        <f t="shared" si="8"/>
        <v>28294</v>
      </c>
      <c r="D37">
        <f t="shared" si="8"/>
        <v>34168</v>
      </c>
      <c r="E37">
        <f t="shared" si="8"/>
        <v>38885</v>
      </c>
      <c r="F37">
        <f t="shared" si="8"/>
        <v>38887</v>
      </c>
      <c r="G37">
        <f t="shared" si="8"/>
        <v>49194</v>
      </c>
      <c r="H37">
        <f t="shared" si="8"/>
        <v>94140</v>
      </c>
      <c r="I37">
        <f t="shared" si="8"/>
        <v>95156</v>
      </c>
      <c r="J37">
        <f t="shared" si="8"/>
        <v>96382</v>
      </c>
      <c r="K37">
        <f t="shared" si="8"/>
        <v>97655</v>
      </c>
      <c r="L37">
        <f t="shared" si="8"/>
        <v>99024</v>
      </c>
      <c r="M37">
        <f t="shared" si="8"/>
        <v>100648</v>
      </c>
    </row>
    <row r="38" spans="1:13" ht="12.75">
      <c r="A38" t="s">
        <v>43</v>
      </c>
      <c r="B38">
        <f aca="true" t="shared" si="9" ref="B38:M38">B37+B19</f>
        <v>7161</v>
      </c>
      <c r="C38">
        <f t="shared" si="9"/>
        <v>28359</v>
      </c>
      <c r="D38">
        <f t="shared" si="9"/>
        <v>34233</v>
      </c>
      <c r="E38">
        <f t="shared" si="9"/>
        <v>38950</v>
      </c>
      <c r="F38">
        <f t="shared" si="9"/>
        <v>38952</v>
      </c>
      <c r="G38">
        <f t="shared" si="9"/>
        <v>49259</v>
      </c>
      <c r="H38">
        <f t="shared" si="9"/>
        <v>94205</v>
      </c>
      <c r="I38">
        <f t="shared" si="9"/>
        <v>95221</v>
      </c>
      <c r="J38">
        <f t="shared" si="9"/>
        <v>96447</v>
      </c>
      <c r="K38">
        <f t="shared" si="9"/>
        <v>97720</v>
      </c>
      <c r="L38">
        <f t="shared" si="9"/>
        <v>99089</v>
      </c>
      <c r="M38">
        <f t="shared" si="9"/>
        <v>100713</v>
      </c>
    </row>
    <row r="39" spans="1:13" ht="12.75">
      <c r="A39" t="s">
        <v>44</v>
      </c>
      <c r="B39">
        <f aca="true" t="shared" si="10" ref="B39:M39">B38+B20+B32</f>
        <v>12793</v>
      </c>
      <c r="C39">
        <f t="shared" si="10"/>
        <v>34503</v>
      </c>
      <c r="D39">
        <f t="shared" si="10"/>
        <v>40633</v>
      </c>
      <c r="E39">
        <f t="shared" si="10"/>
        <v>176418</v>
      </c>
      <c r="F39">
        <f t="shared" si="10"/>
        <v>176420</v>
      </c>
      <c r="G39">
        <f t="shared" si="10"/>
        <v>186727</v>
      </c>
      <c r="H39">
        <f t="shared" si="10"/>
        <v>231673</v>
      </c>
      <c r="I39">
        <f t="shared" si="10"/>
        <v>232689</v>
      </c>
      <c r="J39">
        <f t="shared" si="10"/>
        <v>233915</v>
      </c>
      <c r="K39">
        <f t="shared" si="10"/>
        <v>235188</v>
      </c>
      <c r="L39">
        <f t="shared" si="10"/>
        <v>236557</v>
      </c>
      <c r="M39">
        <f t="shared" si="10"/>
        <v>238181</v>
      </c>
    </row>
    <row r="40" spans="1:13" ht="12.75">
      <c r="A40" t="s">
        <v>35</v>
      </c>
      <c r="B40">
        <f aca="true" t="shared" si="11" ref="B40:M40">B24+B34</f>
        <v>12795</v>
      </c>
      <c r="C40">
        <f t="shared" si="11"/>
        <v>34505</v>
      </c>
      <c r="D40">
        <f t="shared" si="11"/>
        <v>40635</v>
      </c>
      <c r="E40">
        <f t="shared" si="11"/>
        <v>178500</v>
      </c>
      <c r="F40">
        <f t="shared" si="11"/>
        <v>178502</v>
      </c>
      <c r="G40">
        <f t="shared" si="11"/>
        <v>188809</v>
      </c>
      <c r="H40">
        <f t="shared" si="11"/>
        <v>233787</v>
      </c>
      <c r="I40">
        <f t="shared" si="11"/>
        <v>234803</v>
      </c>
      <c r="J40">
        <f t="shared" si="11"/>
        <v>236029</v>
      </c>
      <c r="K40">
        <f t="shared" si="11"/>
        <v>237302</v>
      </c>
      <c r="L40">
        <f t="shared" si="11"/>
        <v>238671</v>
      </c>
      <c r="M40">
        <f t="shared" si="11"/>
        <v>240295</v>
      </c>
    </row>
    <row r="41" spans="1:13" ht="12.75">
      <c r="A41" t="s">
        <v>45</v>
      </c>
      <c r="B41">
        <f aca="true" t="shared" si="12" ref="B41:M41">B25+B35</f>
        <v>52741</v>
      </c>
      <c r="C41">
        <f t="shared" si="12"/>
        <v>31031</v>
      </c>
      <c r="D41">
        <f t="shared" si="12"/>
        <v>24901</v>
      </c>
      <c r="E41">
        <f t="shared" si="12"/>
        <v>935612</v>
      </c>
      <c r="F41">
        <f t="shared" si="12"/>
        <v>935610</v>
      </c>
      <c r="G41">
        <f t="shared" si="12"/>
        <v>925303</v>
      </c>
      <c r="H41">
        <f t="shared" si="12"/>
        <v>880325</v>
      </c>
      <c r="I41">
        <f t="shared" si="12"/>
        <v>879309</v>
      </c>
      <c r="J41">
        <f t="shared" si="12"/>
        <v>878083</v>
      </c>
      <c r="K41">
        <f t="shared" si="12"/>
        <v>876810</v>
      </c>
      <c r="L41">
        <f t="shared" si="12"/>
        <v>875441</v>
      </c>
      <c r="M41">
        <f t="shared" si="12"/>
        <v>873817</v>
      </c>
    </row>
    <row r="43" spans="1:13" ht="12.75">
      <c r="A43" t="s">
        <v>46</v>
      </c>
      <c r="B43" s="6">
        <f aca="true" t="shared" si="13" ref="B43:M43">(SUM(B11:B14)+B28+B29)/B37</f>
        <v>0</v>
      </c>
      <c r="C43" s="6">
        <f t="shared" si="13"/>
        <v>0.7494168374920478</v>
      </c>
      <c r="D43" s="6">
        <f t="shared" si="13"/>
        <v>0.6205806602669164</v>
      </c>
      <c r="E43" s="6">
        <f t="shared" si="13"/>
        <v>0.5453002443101453</v>
      </c>
      <c r="F43" s="6">
        <f t="shared" si="13"/>
        <v>0.5452721989353768</v>
      </c>
      <c r="G43" s="6">
        <f t="shared" si="13"/>
        <v>0.5648249786559336</v>
      </c>
      <c r="H43" s="6">
        <f t="shared" si="13"/>
        <v>0.7546101550881665</v>
      </c>
      <c r="I43" s="6">
        <f t="shared" si="13"/>
        <v>0.7471730631804615</v>
      </c>
      <c r="J43" s="6">
        <f t="shared" si="13"/>
        <v>0.7376688593305804</v>
      </c>
      <c r="K43" s="6">
        <f t="shared" si="13"/>
        <v>0.7293635758537709</v>
      </c>
      <c r="L43" s="6">
        <f t="shared" si="13"/>
        <v>0.7192801745031507</v>
      </c>
      <c r="M43" s="6">
        <f t="shared" si="13"/>
        <v>0.7077537556633018</v>
      </c>
    </row>
    <row r="44" spans="1:13" ht="12.75">
      <c r="A44" t="s">
        <v>47</v>
      </c>
      <c r="B44" s="6">
        <f aca="true" t="shared" si="14" ref="B44:M44">B15/B37</f>
        <v>0.33117249154453215</v>
      </c>
      <c r="C44" s="6">
        <f t="shared" si="14"/>
        <v>0.08305647840531562</v>
      </c>
      <c r="D44" s="6">
        <f t="shared" si="14"/>
        <v>0.1948021540622805</v>
      </c>
      <c r="E44" s="6">
        <f t="shared" si="14"/>
        <v>0.2873087308730873</v>
      </c>
      <c r="F44" s="6">
        <f t="shared" si="14"/>
        <v>0.2872939542777792</v>
      </c>
      <c r="G44" s="6">
        <f t="shared" si="14"/>
        <v>0.22710086595926332</v>
      </c>
      <c r="H44" s="6">
        <f t="shared" si="14"/>
        <v>0.11867431485022308</v>
      </c>
      <c r="I44" s="6">
        <f t="shared" si="14"/>
        <v>0.11740720501071925</v>
      </c>
      <c r="J44" s="6">
        <f t="shared" si="14"/>
        <v>0.11591375983067377</v>
      </c>
      <c r="K44" s="6">
        <f t="shared" si="14"/>
        <v>0.11440274435512775</v>
      </c>
      <c r="L44" s="6">
        <f t="shared" si="14"/>
        <v>0.11282113427047988</v>
      </c>
      <c r="M44" s="6">
        <f t="shared" si="14"/>
        <v>0.11100071536443844</v>
      </c>
    </row>
    <row r="46" spans="1:13" ht="12.75">
      <c r="A46" t="s">
        <v>48</v>
      </c>
      <c r="B46">
        <f>B37</f>
        <v>7096</v>
      </c>
      <c r="C46">
        <f>C37-B37</f>
        <v>21198</v>
      </c>
      <c r="D46">
        <f>D37-C37</f>
        <v>5874</v>
      </c>
      <c r="E46">
        <f>(E37-D37)/3</f>
        <v>1572.3333333333333</v>
      </c>
      <c r="F46">
        <f>(F37-E37)/2</f>
        <v>1</v>
      </c>
      <c r="G46">
        <f>(G37-F37)/2</f>
        <v>5153.5</v>
      </c>
      <c r="H46">
        <f>H37-G37</f>
        <v>44946</v>
      </c>
      <c r="I46">
        <f>I37-H37</f>
        <v>1016</v>
      </c>
      <c r="J46">
        <f>J37-I37</f>
        <v>1226</v>
      </c>
      <c r="K46">
        <f>(K37-J37)/2</f>
        <v>636.5</v>
      </c>
      <c r="L46">
        <f>L37-K37</f>
        <v>1369</v>
      </c>
      <c r="M46">
        <f>(M37-L37)/2</f>
        <v>812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CleanPackaging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Sybase Inc.</dc:creator>
  <cp:keywords/>
  <dc:description/>
  <cp:lastModifiedBy>Mike Ksar</cp:lastModifiedBy>
  <dcterms:created xsi:type="dcterms:W3CDTF">2005-09-23T21:05:26Z</dcterms:created>
  <dcterms:modified xsi:type="dcterms:W3CDTF">2007-11-06T23:08:38Z</dcterms:modified>
  <cp:category/>
  <cp:version/>
  <cp:contentType/>
  <cp:contentStatus/>
</cp:coreProperties>
</file>